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rodukt\"/>
    </mc:Choice>
  </mc:AlternateContent>
  <xr:revisionPtr revIDLastSave="0" documentId="13_ncr:1_{0A31A64A-A021-44E3-8F6A-1674150B2C45}" xr6:coauthVersionLast="36" xr6:coauthVersionMax="36" xr10:uidLastSave="{00000000-0000-0000-0000-000000000000}"/>
  <bookViews>
    <workbookView xWindow="0" yWindow="0" windowWidth="25200" windowHeight="114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1" l="1"/>
  <c r="E23" i="1"/>
  <c r="I44" i="1"/>
  <c r="I43" i="1"/>
  <c r="G42" i="1"/>
  <c r="E42" i="1"/>
  <c r="I41" i="1"/>
  <c r="I40" i="1"/>
  <c r="I39" i="1"/>
  <c r="I38" i="1"/>
  <c r="I37" i="1"/>
  <c r="I36" i="1"/>
  <c r="I35" i="1"/>
  <c r="I34" i="1"/>
  <c r="I33" i="1"/>
  <c r="I32" i="1"/>
  <c r="I31" i="1"/>
  <c r="E17" i="1"/>
  <c r="G17" i="1"/>
  <c r="I42" i="1" l="1"/>
  <c r="I45" i="1" s="1"/>
  <c r="I48" i="1"/>
  <c r="I50" i="1" l="1"/>
  <c r="K50" i="1" s="1"/>
  <c r="I7" i="1"/>
  <c r="I8" i="1"/>
  <c r="I9" i="1"/>
  <c r="I10" i="1"/>
  <c r="I11" i="1"/>
  <c r="I12" i="1"/>
  <c r="I13" i="1"/>
  <c r="I14" i="1"/>
  <c r="I15" i="1"/>
  <c r="I18" i="1"/>
  <c r="I19" i="1"/>
  <c r="I16" i="1"/>
  <c r="I6" i="1"/>
  <c r="I17" i="1"/>
  <c r="I23" i="1"/>
  <c r="I20" i="1" l="1"/>
  <c r="K17" i="1" l="1"/>
  <c r="K35" i="1"/>
  <c r="K37" i="1"/>
  <c r="K44" i="1"/>
  <c r="K39" i="1"/>
  <c r="K31" i="1"/>
  <c r="K41" i="1"/>
  <c r="K33" i="1"/>
  <c r="K34" i="1"/>
  <c r="K38" i="1"/>
  <c r="K42" i="1"/>
  <c r="K43" i="1"/>
  <c r="K32" i="1"/>
  <c r="K36" i="1"/>
  <c r="K40" i="1"/>
  <c r="K18" i="1"/>
  <c r="K14" i="1"/>
  <c r="K10" i="1"/>
  <c r="K11" i="1"/>
  <c r="K9" i="1"/>
  <c r="K12" i="1"/>
  <c r="I25" i="1"/>
  <c r="K25" i="1" s="1"/>
  <c r="K16" i="1"/>
  <c r="K8" i="1"/>
  <c r="K15" i="1"/>
  <c r="K13" i="1"/>
  <c r="K6" i="1"/>
  <c r="K19" i="1"/>
  <c r="K7" i="1"/>
</calcChain>
</file>

<file path=xl/sharedStrings.xml><?xml version="1.0" encoding="utf-8"?>
<sst xmlns="http://schemas.openxmlformats.org/spreadsheetml/2006/main" count="86" uniqueCount="37">
  <si>
    <t>m3</t>
  </si>
  <si>
    <t>kWh</t>
  </si>
  <si>
    <t>l</t>
  </si>
  <si>
    <t>kg</t>
  </si>
  <si>
    <t>km</t>
  </si>
  <si>
    <t>m2</t>
  </si>
  <si>
    <t>Náklad</t>
  </si>
  <si>
    <t>náklad celkem</t>
  </si>
  <si>
    <t>% z nákladů</t>
  </si>
  <si>
    <t>počet</t>
  </si>
  <si>
    <t>květináč</t>
  </si>
  <si>
    <t>substrát</t>
  </si>
  <si>
    <t>hnojení</t>
  </si>
  <si>
    <t>voda</t>
  </si>
  <si>
    <t>plata</t>
  </si>
  <si>
    <t>doprava</t>
  </si>
  <si>
    <t>neprodáno</t>
  </si>
  <si>
    <t>9cm květináč     pěstování  6 měsíců  od  15 září do 15 března</t>
  </si>
  <si>
    <t>ks</t>
  </si>
  <si>
    <t>jednotek</t>
  </si>
  <si>
    <t>příjem celkem</t>
  </si>
  <si>
    <t>práce</t>
  </si>
  <si>
    <t>hodin</t>
  </si>
  <si>
    <t>Zisk/ztráta</t>
  </si>
  <si>
    <t>odpis skleníku</t>
  </si>
  <si>
    <t>Celkové náklady</t>
  </si>
  <si>
    <t>sadba</t>
  </si>
  <si>
    <t>plyn</t>
  </si>
  <si>
    <t>elektřina</t>
  </si>
  <si>
    <t>postřiky</t>
  </si>
  <si>
    <t>marže</t>
  </si>
  <si>
    <r>
      <t xml:space="preserve">Kalkulace produkce macešek - </t>
    </r>
    <r>
      <rPr>
        <b/>
        <sz val="16"/>
        <color rgb="FFFF0000"/>
        <rFont val="Calibri"/>
        <family val="2"/>
        <charset val="238"/>
        <scheme val="minor"/>
      </rPr>
      <t>LEVNÁ</t>
    </r>
  </si>
  <si>
    <t>ostatní fixní náklady</t>
  </si>
  <si>
    <t>Očekávaný příjem</t>
  </si>
  <si>
    <t>cena bez DPH</t>
  </si>
  <si>
    <t>cena za jednotku bez DPH</t>
  </si>
  <si>
    <r>
      <t xml:space="preserve">Kalkulace produkce macešek - </t>
    </r>
    <r>
      <rPr>
        <b/>
        <sz val="16"/>
        <color rgb="FFFF0000"/>
        <rFont val="Calibri"/>
        <family val="2"/>
        <charset val="238"/>
        <scheme val="minor"/>
      </rPr>
      <t>KVALITNÍ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</si>
</sst>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#,##0\ &quot;Kč&quot;"/>
    <numFmt numFmtId="167" formatCode="#,##0.00\ &quot;Kč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5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2" fontId="6" fillId="0" borderId="0" xfId="0" applyNumberFormat="1" applyFont="1" applyBorder="1"/>
    <xf numFmtId="164" fontId="9" fillId="0" borderId="0" xfId="1" applyNumberFormat="1" applyFont="1" applyBorder="1"/>
    <xf numFmtId="164" fontId="6" fillId="0" borderId="0" xfId="1" applyNumberFormat="1" applyFont="1" applyBorder="1"/>
    <xf numFmtId="165" fontId="8" fillId="0" borderId="0" xfId="0" applyNumberFormat="1" applyFont="1" applyBorder="1"/>
    <xf numFmtId="2" fontId="8" fillId="0" borderId="0" xfId="0" applyNumberFormat="1" applyFont="1" applyBorder="1"/>
    <xf numFmtId="0" fontId="6" fillId="0" borderId="1" xfId="0" applyFont="1" applyBorder="1"/>
    <xf numFmtId="164" fontId="9" fillId="0" borderId="1" xfId="1" applyNumberFormat="1" applyFont="1" applyBorder="1"/>
    <xf numFmtId="164" fontId="6" fillId="0" borderId="1" xfId="1" applyNumberFormat="1" applyFont="1" applyBorder="1"/>
    <xf numFmtId="9" fontId="5" fillId="0" borderId="0" xfId="0" applyNumberFormat="1" applyFont="1" applyBorder="1"/>
    <xf numFmtId="0" fontId="10" fillId="0" borderId="0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right"/>
    </xf>
    <xf numFmtId="9" fontId="9" fillId="2" borderId="0" xfId="0" applyNumberFormat="1" applyFont="1" applyFill="1" applyBorder="1"/>
    <xf numFmtId="166" fontId="6" fillId="0" borderId="0" xfId="0" applyNumberFormat="1" applyFont="1" applyBorder="1"/>
    <xf numFmtId="166" fontId="6" fillId="0" borderId="1" xfId="0" applyNumberFormat="1" applyFont="1" applyBorder="1"/>
    <xf numFmtId="166" fontId="5" fillId="0" borderId="0" xfId="0" applyNumberFormat="1" applyFont="1" applyBorder="1"/>
    <xf numFmtId="166" fontId="5" fillId="0" borderId="0" xfId="0" applyNumberFormat="1" applyFont="1" applyBorder="1" applyAlignment="1">
      <alignment horizontal="right"/>
    </xf>
    <xf numFmtId="167" fontId="8" fillId="0" borderId="0" xfId="0" applyNumberFormat="1" applyFont="1" applyBorder="1"/>
    <xf numFmtId="167" fontId="5" fillId="0" borderId="0" xfId="0" applyNumberFormat="1" applyFont="1" applyBorder="1"/>
    <xf numFmtId="167" fontId="5" fillId="0" borderId="0" xfId="0" applyNumberFormat="1" applyFont="1" applyBorder="1" applyAlignment="1">
      <alignment horizontal="right"/>
    </xf>
    <xf numFmtId="167" fontId="9" fillId="2" borderId="0" xfId="0" applyNumberFormat="1" applyFont="1" applyFill="1" applyBorder="1"/>
    <xf numFmtId="167" fontId="8" fillId="2" borderId="0" xfId="0" applyNumberFormat="1" applyFont="1" applyFill="1" applyBorder="1"/>
    <xf numFmtId="0" fontId="4" fillId="0" borderId="10" xfId="0" applyFont="1" applyBorder="1"/>
    <xf numFmtId="0" fontId="0" fillId="0" borderId="11" xfId="0" applyBorder="1"/>
    <xf numFmtId="0" fontId="0" fillId="0" borderId="12" xfId="0" applyBorder="1"/>
    <xf numFmtId="0" fontId="6" fillId="0" borderId="13" xfId="0" applyFont="1" applyBorder="1"/>
    <xf numFmtId="0" fontId="0" fillId="0" borderId="14" xfId="0" applyBorder="1"/>
    <xf numFmtId="0" fontId="5" fillId="0" borderId="13" xfId="0" applyFont="1" applyBorder="1"/>
    <xf numFmtId="0" fontId="3" fillId="0" borderId="14" xfId="0" applyFont="1" applyBorder="1"/>
    <xf numFmtId="0" fontId="3" fillId="0" borderId="1" xfId="0" applyFont="1" applyBorder="1"/>
    <xf numFmtId="0" fontId="0" fillId="0" borderId="1" xfId="0" applyBorder="1"/>
    <xf numFmtId="0" fontId="3" fillId="0" borderId="16" xfId="0" applyFont="1" applyBorder="1"/>
    <xf numFmtId="0" fontId="5" fillId="2" borderId="1" xfId="0" applyFont="1" applyFill="1" applyBorder="1"/>
    <xf numFmtId="0" fontId="3" fillId="2" borderId="1" xfId="0" applyFont="1" applyFill="1" applyBorder="1"/>
    <xf numFmtId="0" fontId="5" fillId="2" borderId="15" xfId="0" applyFont="1" applyFill="1" applyBorder="1"/>
    <xf numFmtId="166" fontId="5" fillId="2" borderId="1" xfId="0" applyNumberFormat="1" applyFont="1" applyFill="1" applyBorder="1"/>
    <xf numFmtId="9" fontId="5" fillId="2" borderId="1" xfId="1" applyFont="1" applyFill="1" applyBorder="1"/>
    <xf numFmtId="0" fontId="13" fillId="0" borderId="0" xfId="0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Podíl jednotlivých nákladů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Sheet1!$I$6:$I$19</c:f>
              <c:strCache>
                <c:ptCount val="14"/>
                <c:pt idx="0">
                  <c:v>1 600 Kč</c:v>
                </c:pt>
                <c:pt idx="1">
                  <c:v>800 Kč</c:v>
                </c:pt>
                <c:pt idx="2">
                  <c:v>330 Kč</c:v>
                </c:pt>
                <c:pt idx="3">
                  <c:v>75 Kč</c:v>
                </c:pt>
                <c:pt idx="4">
                  <c:v>450 Kč</c:v>
                </c:pt>
                <c:pt idx="5">
                  <c:v>250 Kč</c:v>
                </c:pt>
                <c:pt idx="6">
                  <c:v>500 Kč</c:v>
                </c:pt>
                <c:pt idx="7">
                  <c:v>30 Kč</c:v>
                </c:pt>
                <c:pt idx="8">
                  <c:v>850 Kč</c:v>
                </c:pt>
                <c:pt idx="9">
                  <c:v>300 Kč</c:v>
                </c:pt>
                <c:pt idx="10">
                  <c:v>360 Kč</c:v>
                </c:pt>
                <c:pt idx="11">
                  <c:v>75 Kč</c:v>
                </c:pt>
                <c:pt idx="12">
                  <c:v>360 Kč</c:v>
                </c:pt>
                <c:pt idx="13">
                  <c:v>240 Kč</c:v>
                </c:pt>
              </c:strCache>
            </c:strRef>
          </c:tx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Sheet1!$A$6:$A$19</c:f>
              <c:strCache>
                <c:ptCount val="14"/>
                <c:pt idx="0">
                  <c:v>sadba</c:v>
                </c:pt>
                <c:pt idx="1">
                  <c:v>květináč</c:v>
                </c:pt>
                <c:pt idx="2">
                  <c:v>substrát</c:v>
                </c:pt>
                <c:pt idx="3">
                  <c:v>plyn</c:v>
                </c:pt>
                <c:pt idx="4">
                  <c:v>elektřina</c:v>
                </c:pt>
                <c:pt idx="5">
                  <c:v>postřiky</c:v>
                </c:pt>
                <c:pt idx="6">
                  <c:v>hnojení</c:v>
                </c:pt>
                <c:pt idx="7">
                  <c:v>voda</c:v>
                </c:pt>
                <c:pt idx="8">
                  <c:v>plata</c:v>
                </c:pt>
                <c:pt idx="9">
                  <c:v>doprava</c:v>
                </c:pt>
                <c:pt idx="10">
                  <c:v>práce</c:v>
                </c:pt>
                <c:pt idx="11">
                  <c:v>neprodáno</c:v>
                </c:pt>
                <c:pt idx="12">
                  <c:v>odpis skleníku</c:v>
                </c:pt>
                <c:pt idx="13">
                  <c:v>ostatní fixní náklady</c:v>
                </c:pt>
              </c:strCache>
            </c:strRef>
          </c:cat>
          <c:val>
            <c:numRef>
              <c:f>Sheet1!$I$6:$I$19</c:f>
              <c:numCache>
                <c:formatCode>#\ ##0\ "Kč"</c:formatCode>
                <c:ptCount val="14"/>
                <c:pt idx="0">
                  <c:v>1600</c:v>
                </c:pt>
                <c:pt idx="1">
                  <c:v>800</c:v>
                </c:pt>
                <c:pt idx="2">
                  <c:v>330</c:v>
                </c:pt>
                <c:pt idx="3">
                  <c:v>75</c:v>
                </c:pt>
                <c:pt idx="4">
                  <c:v>450</c:v>
                </c:pt>
                <c:pt idx="5">
                  <c:v>250</c:v>
                </c:pt>
                <c:pt idx="6">
                  <c:v>500</c:v>
                </c:pt>
                <c:pt idx="7">
                  <c:v>30</c:v>
                </c:pt>
                <c:pt idx="8">
                  <c:v>850</c:v>
                </c:pt>
                <c:pt idx="9">
                  <c:v>300</c:v>
                </c:pt>
                <c:pt idx="10">
                  <c:v>360</c:v>
                </c:pt>
                <c:pt idx="11">
                  <c:v>75</c:v>
                </c:pt>
                <c:pt idx="12">
                  <c:v>360</c:v>
                </c:pt>
                <c:pt idx="13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8-4144-AC0C-797408748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583144"/>
        <c:axId val="288585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Sheet1!$A$6:$A$19</c15:sqref>
                        </c15:formulaRef>
                      </c:ext>
                    </c:extLst>
                    <c:strCache>
                      <c:ptCount val="14"/>
                      <c:pt idx="0">
                        <c:v>sadba</c:v>
                      </c:pt>
                      <c:pt idx="1">
                        <c:v>květináč</c:v>
                      </c:pt>
                      <c:pt idx="2">
                        <c:v>substrát</c:v>
                      </c:pt>
                      <c:pt idx="3">
                        <c:v>plyn</c:v>
                      </c:pt>
                      <c:pt idx="4">
                        <c:v>elektřina</c:v>
                      </c:pt>
                      <c:pt idx="5">
                        <c:v>postřiky</c:v>
                      </c:pt>
                      <c:pt idx="6">
                        <c:v>hnojení</c:v>
                      </c:pt>
                      <c:pt idx="7">
                        <c:v>voda</c:v>
                      </c:pt>
                      <c:pt idx="8">
                        <c:v>plata</c:v>
                      </c:pt>
                      <c:pt idx="9">
                        <c:v>doprava</c:v>
                      </c:pt>
                      <c:pt idx="10">
                        <c:v>práce</c:v>
                      </c:pt>
                      <c:pt idx="11">
                        <c:v>neprodáno</c:v>
                      </c:pt>
                      <c:pt idx="12">
                        <c:v>odpis skleníku</c:v>
                      </c:pt>
                      <c:pt idx="13">
                        <c:v>ostatní fixní náklady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Sheet1!$G$6:$G$19</c15:sqref>
                        </c15:formulaRef>
                      </c:ext>
                    </c:extLst>
                    <c:numCache>
                      <c:formatCode>#\ ##0.00\ "Kč"</c:formatCode>
                      <c:ptCount val="14"/>
                      <c:pt idx="0">
                        <c:v>1.6</c:v>
                      </c:pt>
                      <c:pt idx="1">
                        <c:v>0.8</c:v>
                      </c:pt>
                      <c:pt idx="2">
                        <c:v>1100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500</c:v>
                      </c:pt>
                      <c:pt idx="6">
                        <c:v>100</c:v>
                      </c:pt>
                      <c:pt idx="7">
                        <c:v>30</c:v>
                      </c:pt>
                      <c:pt idx="8">
                        <c:v>10</c:v>
                      </c:pt>
                      <c:pt idx="9">
                        <c:v>15</c:v>
                      </c:pt>
                      <c:pt idx="10">
                        <c:v>120</c:v>
                      </c:pt>
                      <c:pt idx="11">
                        <c:v>7.5</c:v>
                      </c:pt>
                      <c:pt idx="12">
                        <c:v>30</c:v>
                      </c:pt>
                      <c:pt idx="13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28-4144-AC0C-7974087489D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Sheet1!$A$6:$A$19</c15:sqref>
                        </c15:formulaRef>
                      </c:ext>
                    </c:extLst>
                    <c:strCache>
                      <c:ptCount val="14"/>
                      <c:pt idx="0">
                        <c:v>sadba</c:v>
                      </c:pt>
                      <c:pt idx="1">
                        <c:v>květináč</c:v>
                      </c:pt>
                      <c:pt idx="2">
                        <c:v>substrát</c:v>
                      </c:pt>
                      <c:pt idx="3">
                        <c:v>plyn</c:v>
                      </c:pt>
                      <c:pt idx="4">
                        <c:v>elektřina</c:v>
                      </c:pt>
                      <c:pt idx="5">
                        <c:v>postřiky</c:v>
                      </c:pt>
                      <c:pt idx="6">
                        <c:v>hnojení</c:v>
                      </c:pt>
                      <c:pt idx="7">
                        <c:v>voda</c:v>
                      </c:pt>
                      <c:pt idx="8">
                        <c:v>plata</c:v>
                      </c:pt>
                      <c:pt idx="9">
                        <c:v>doprava</c:v>
                      </c:pt>
                      <c:pt idx="10">
                        <c:v>práce</c:v>
                      </c:pt>
                      <c:pt idx="11">
                        <c:v>neprodáno</c:v>
                      </c:pt>
                      <c:pt idx="12">
                        <c:v>odpis skleníku</c:v>
                      </c:pt>
                      <c:pt idx="13">
                        <c:v>ostatní fixní náklady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Sheet1!$H$6:$H$19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28-4144-AC0C-7974087489D0}"/>
                  </c:ext>
                </c:extLst>
              </c15:ser>
            </c15:filteredBarSeries>
          </c:ext>
        </c:extLst>
      </c:barChart>
      <c:catAx>
        <c:axId val="28858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8585440"/>
        <c:crosses val="autoZero"/>
        <c:auto val="1"/>
        <c:lblAlgn val="ctr"/>
        <c:lblOffset val="100"/>
        <c:noMultiLvlLbl val="0"/>
      </c:catAx>
      <c:valAx>
        <c:axId val="2885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Kč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858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Podíl jednotlivých nákladů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Sheet1!$A$6:$A$19</c:f>
              <c:strCache>
                <c:ptCount val="14"/>
                <c:pt idx="0">
                  <c:v>sadba</c:v>
                </c:pt>
                <c:pt idx="1">
                  <c:v>květináč</c:v>
                </c:pt>
                <c:pt idx="2">
                  <c:v>substrát</c:v>
                </c:pt>
                <c:pt idx="3">
                  <c:v>plyn</c:v>
                </c:pt>
                <c:pt idx="4">
                  <c:v>elektřina</c:v>
                </c:pt>
                <c:pt idx="5">
                  <c:v>postřiky</c:v>
                </c:pt>
                <c:pt idx="6">
                  <c:v>hnojení</c:v>
                </c:pt>
                <c:pt idx="7">
                  <c:v>voda</c:v>
                </c:pt>
                <c:pt idx="8">
                  <c:v>plata</c:v>
                </c:pt>
                <c:pt idx="9">
                  <c:v>doprava</c:v>
                </c:pt>
                <c:pt idx="10">
                  <c:v>práce</c:v>
                </c:pt>
                <c:pt idx="11">
                  <c:v>neprodáno</c:v>
                </c:pt>
                <c:pt idx="12">
                  <c:v>odpis skleníku</c:v>
                </c:pt>
                <c:pt idx="13">
                  <c:v>ostatní fixní náklady</c:v>
                </c:pt>
              </c:strCache>
            </c:strRef>
          </c:cat>
          <c:val>
            <c:numRef>
              <c:f>Sheet1!$I$31:$I$44</c:f>
              <c:numCache>
                <c:formatCode>#\ ##0\ "Kč"</c:formatCode>
                <c:ptCount val="14"/>
                <c:pt idx="0">
                  <c:v>1400</c:v>
                </c:pt>
                <c:pt idx="1">
                  <c:v>800</c:v>
                </c:pt>
                <c:pt idx="2">
                  <c:v>330</c:v>
                </c:pt>
                <c:pt idx="3">
                  <c:v>75</c:v>
                </c:pt>
                <c:pt idx="4">
                  <c:v>450</c:v>
                </c:pt>
                <c:pt idx="5">
                  <c:v>250</c:v>
                </c:pt>
                <c:pt idx="6">
                  <c:v>500</c:v>
                </c:pt>
                <c:pt idx="7">
                  <c:v>30</c:v>
                </c:pt>
                <c:pt idx="8">
                  <c:v>850</c:v>
                </c:pt>
                <c:pt idx="9">
                  <c:v>300</c:v>
                </c:pt>
                <c:pt idx="10">
                  <c:v>360</c:v>
                </c:pt>
                <c:pt idx="11">
                  <c:v>450</c:v>
                </c:pt>
                <c:pt idx="12">
                  <c:v>360</c:v>
                </c:pt>
                <c:pt idx="13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E-4C78-AA0A-3B6A4851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583144"/>
        <c:axId val="288585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Sheet1!$A$6:$A$19</c15:sqref>
                        </c15:formulaRef>
                      </c:ext>
                    </c:extLst>
                    <c:strCache>
                      <c:ptCount val="14"/>
                      <c:pt idx="0">
                        <c:v>sadba</c:v>
                      </c:pt>
                      <c:pt idx="1">
                        <c:v>květináč</c:v>
                      </c:pt>
                      <c:pt idx="2">
                        <c:v>substrát</c:v>
                      </c:pt>
                      <c:pt idx="3">
                        <c:v>plyn</c:v>
                      </c:pt>
                      <c:pt idx="4">
                        <c:v>elektřina</c:v>
                      </c:pt>
                      <c:pt idx="5">
                        <c:v>postřiky</c:v>
                      </c:pt>
                      <c:pt idx="6">
                        <c:v>hnojení</c:v>
                      </c:pt>
                      <c:pt idx="7">
                        <c:v>voda</c:v>
                      </c:pt>
                      <c:pt idx="8">
                        <c:v>plata</c:v>
                      </c:pt>
                      <c:pt idx="9">
                        <c:v>doprava</c:v>
                      </c:pt>
                      <c:pt idx="10">
                        <c:v>práce</c:v>
                      </c:pt>
                      <c:pt idx="11">
                        <c:v>neprodáno</c:v>
                      </c:pt>
                      <c:pt idx="12">
                        <c:v>odpis skleníku</c:v>
                      </c:pt>
                      <c:pt idx="13">
                        <c:v>ostatní fixní náklady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Sheet1!$G$6:$G$19</c15:sqref>
                        </c15:formulaRef>
                      </c:ext>
                    </c:extLst>
                    <c:numCache>
                      <c:formatCode>#\ ##0.00\ "Kč"</c:formatCode>
                      <c:ptCount val="14"/>
                      <c:pt idx="0">
                        <c:v>1.6</c:v>
                      </c:pt>
                      <c:pt idx="1">
                        <c:v>0.8</c:v>
                      </c:pt>
                      <c:pt idx="2">
                        <c:v>1100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500</c:v>
                      </c:pt>
                      <c:pt idx="6">
                        <c:v>100</c:v>
                      </c:pt>
                      <c:pt idx="7">
                        <c:v>30</c:v>
                      </c:pt>
                      <c:pt idx="8">
                        <c:v>10</c:v>
                      </c:pt>
                      <c:pt idx="9">
                        <c:v>15</c:v>
                      </c:pt>
                      <c:pt idx="10">
                        <c:v>120</c:v>
                      </c:pt>
                      <c:pt idx="11">
                        <c:v>7.5</c:v>
                      </c:pt>
                      <c:pt idx="12">
                        <c:v>30</c:v>
                      </c:pt>
                      <c:pt idx="13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69E-4C78-AA0A-3B6A48518F6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Sheet1!$A$6:$A$19</c15:sqref>
                        </c15:formulaRef>
                      </c:ext>
                    </c:extLst>
                    <c:strCache>
                      <c:ptCount val="14"/>
                      <c:pt idx="0">
                        <c:v>sadba</c:v>
                      </c:pt>
                      <c:pt idx="1">
                        <c:v>květináč</c:v>
                      </c:pt>
                      <c:pt idx="2">
                        <c:v>substrát</c:v>
                      </c:pt>
                      <c:pt idx="3">
                        <c:v>plyn</c:v>
                      </c:pt>
                      <c:pt idx="4">
                        <c:v>elektřina</c:v>
                      </c:pt>
                      <c:pt idx="5">
                        <c:v>postřiky</c:v>
                      </c:pt>
                      <c:pt idx="6">
                        <c:v>hnojení</c:v>
                      </c:pt>
                      <c:pt idx="7">
                        <c:v>voda</c:v>
                      </c:pt>
                      <c:pt idx="8">
                        <c:v>plata</c:v>
                      </c:pt>
                      <c:pt idx="9">
                        <c:v>doprava</c:v>
                      </c:pt>
                      <c:pt idx="10">
                        <c:v>práce</c:v>
                      </c:pt>
                      <c:pt idx="11">
                        <c:v>neprodáno</c:v>
                      </c:pt>
                      <c:pt idx="12">
                        <c:v>odpis skleníku</c:v>
                      </c:pt>
                      <c:pt idx="13">
                        <c:v>ostatní fixní náklady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Sheet1!$H$6:$H$19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69E-4C78-AA0A-3B6A48518F63}"/>
                  </c:ext>
                </c:extLst>
              </c15:ser>
            </c15:filteredBarSeries>
          </c:ext>
        </c:extLst>
      </c:barChart>
      <c:catAx>
        <c:axId val="28858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8585440"/>
        <c:crosses val="autoZero"/>
        <c:auto val="1"/>
        <c:lblAlgn val="ctr"/>
        <c:lblOffset val="100"/>
        <c:noMultiLvlLbl val="0"/>
      </c:catAx>
      <c:valAx>
        <c:axId val="2885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Kč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858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65483</xdr:colOff>
      <xdr:row>4</xdr:row>
      <xdr:rowOff>63103</xdr:rowOff>
    </xdr:from>
    <xdr:to>
      <xdr:col>24</xdr:col>
      <xdr:colOff>535781</xdr:colOff>
      <xdr:row>20</xdr:row>
      <xdr:rowOff>119063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146170A-7E01-44BB-A23E-5A13F79DE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65483</xdr:colOff>
      <xdr:row>29</xdr:row>
      <xdr:rowOff>63103</xdr:rowOff>
    </xdr:from>
    <xdr:to>
      <xdr:col>24</xdr:col>
      <xdr:colOff>535781</xdr:colOff>
      <xdr:row>45</xdr:row>
      <xdr:rowOff>119063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844C7FC7-B7EE-4F54-AA93-0A6AE5109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4"/>
  <sheetViews>
    <sheetView showGridLines="0" tabSelected="1" topLeftCell="A4" zoomScale="80" zoomScaleNormal="80" workbookViewId="0">
      <selection activeCell="AC36" sqref="AC36"/>
    </sheetView>
  </sheetViews>
  <sheetFormatPr defaultRowHeight="15" x14ac:dyDescent="0.25"/>
  <cols>
    <col min="1" max="1" width="9.140625" style="1"/>
    <col min="2" max="2" width="7.7109375" style="1" customWidth="1"/>
    <col min="3" max="3" width="5" style="1" customWidth="1"/>
    <col min="4" max="4" width="8.42578125" style="1" customWidth="1"/>
    <col min="5" max="6" width="9.140625" style="1"/>
    <col min="7" max="7" width="20.7109375" style="1" customWidth="1"/>
    <col min="8" max="8" width="11.5703125" style="1" customWidth="1"/>
    <col min="9" max="9" width="11.7109375" style="1" customWidth="1"/>
    <col min="10" max="10" width="3.7109375" style="1" customWidth="1"/>
    <col min="11" max="11" width="10.85546875" style="1" customWidth="1"/>
    <col min="12" max="13" width="9.140625" style="1"/>
    <col min="14" max="14" width="14.7109375" style="1" customWidth="1"/>
    <col min="15" max="15" width="7.7109375" style="1" customWidth="1"/>
    <col min="16" max="16" width="5" style="1" customWidth="1"/>
    <col min="17" max="17" width="8.42578125" style="1" customWidth="1"/>
    <col min="18" max="19" width="9.140625" style="1"/>
    <col min="20" max="20" width="7.85546875" style="1" customWidth="1"/>
    <col min="21" max="21" width="3.7109375" style="1" customWidth="1"/>
    <col min="22" max="16384" width="9.140625" style="1"/>
  </cols>
  <sheetData>
    <row r="1" spans="1:25" ht="21" x14ac:dyDescent="0.35">
      <c r="A1" s="39" t="s">
        <v>36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</row>
    <row r="2" spans="1:25" ht="18.75" x14ac:dyDescent="0.3">
      <c r="A2" s="4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Y2" s="43"/>
    </row>
    <row r="3" spans="1:25" ht="6" customHeight="1" x14ac:dyDescent="0.3">
      <c r="A3" s="42"/>
      <c r="B3" s="12"/>
      <c r="C3" s="12"/>
      <c r="D3" s="12"/>
      <c r="E3" s="12"/>
      <c r="F3" s="12"/>
      <c r="G3" s="12"/>
      <c r="H3" s="12"/>
      <c r="I3" s="12"/>
      <c r="J3" s="12"/>
      <c r="K3" s="12"/>
      <c r="Y3" s="43"/>
    </row>
    <row r="4" spans="1:25" ht="6.75" customHeight="1" x14ac:dyDescent="0.3">
      <c r="A4" s="42"/>
      <c r="B4" s="12"/>
      <c r="C4" s="12"/>
      <c r="D4" s="12"/>
      <c r="E4" s="12"/>
      <c r="F4" s="12"/>
      <c r="G4" s="12"/>
      <c r="H4" s="12"/>
      <c r="I4" s="12"/>
      <c r="J4" s="12"/>
      <c r="K4" s="12"/>
      <c r="N4" s="12"/>
      <c r="O4" s="12"/>
      <c r="P4" s="12"/>
      <c r="Q4" s="12"/>
      <c r="R4" s="12"/>
      <c r="S4" s="12"/>
      <c r="T4" s="17"/>
      <c r="U4" s="12"/>
      <c r="V4" s="12"/>
      <c r="Y4" s="43"/>
    </row>
    <row r="5" spans="1:25" s="2" customFormat="1" ht="18.75" x14ac:dyDescent="0.3">
      <c r="A5" s="44" t="s">
        <v>6</v>
      </c>
      <c r="B5" s="13"/>
      <c r="C5" s="13"/>
      <c r="D5" s="13"/>
      <c r="E5" s="14" t="s">
        <v>19</v>
      </c>
      <c r="F5" s="14"/>
      <c r="G5" s="14" t="s">
        <v>35</v>
      </c>
      <c r="H5" s="14"/>
      <c r="I5" s="14" t="s">
        <v>7</v>
      </c>
      <c r="J5" s="14"/>
      <c r="K5" s="14" t="s">
        <v>8</v>
      </c>
      <c r="N5" s="13"/>
      <c r="O5" s="1"/>
      <c r="P5" s="12"/>
      <c r="Q5" s="16"/>
      <c r="R5" s="28"/>
      <c r="S5" s="21"/>
      <c r="T5" s="12"/>
      <c r="U5" s="12"/>
      <c r="V5" s="14"/>
      <c r="Y5" s="45"/>
    </row>
    <row r="6" spans="1:25" ht="18.75" customHeight="1" x14ac:dyDescent="0.3">
      <c r="A6" s="42" t="s">
        <v>26</v>
      </c>
      <c r="B6" s="12"/>
      <c r="C6" s="12"/>
      <c r="D6" s="16"/>
      <c r="E6" s="16">
        <v>1000</v>
      </c>
      <c r="F6" s="16" t="s">
        <v>18</v>
      </c>
      <c r="G6" s="38">
        <v>1.6</v>
      </c>
      <c r="H6" s="12"/>
      <c r="I6" s="30">
        <f>E6*G6</f>
        <v>1600</v>
      </c>
      <c r="J6" s="12"/>
      <c r="K6" s="18">
        <f t="shared" ref="K6:K17" si="0">I6/$I$20</f>
        <v>0.25723472668810288</v>
      </c>
      <c r="O6" s="12"/>
      <c r="P6" s="12"/>
      <c r="Q6" s="21"/>
      <c r="S6" s="16"/>
      <c r="T6" s="21"/>
      <c r="U6" s="12"/>
      <c r="V6" s="17"/>
      <c r="Y6" s="43"/>
    </row>
    <row r="7" spans="1:25" ht="18.75" x14ac:dyDescent="0.3">
      <c r="A7" s="42" t="s">
        <v>10</v>
      </c>
      <c r="B7" s="12"/>
      <c r="C7" s="12"/>
      <c r="D7" s="16"/>
      <c r="E7" s="16">
        <v>1000</v>
      </c>
      <c r="F7" s="16" t="s">
        <v>18</v>
      </c>
      <c r="G7" s="34">
        <v>0.8</v>
      </c>
      <c r="H7" s="12"/>
      <c r="I7" s="30">
        <f t="shared" ref="I7:I15" si="1">E7*G7</f>
        <v>800</v>
      </c>
      <c r="J7" s="12"/>
      <c r="K7" s="19">
        <f t="shared" si="0"/>
        <v>0.12861736334405144</v>
      </c>
      <c r="O7" s="12"/>
      <c r="P7" s="12"/>
      <c r="Q7" s="21"/>
      <c r="S7" s="16"/>
      <c r="T7" s="21"/>
      <c r="U7" s="12"/>
      <c r="V7" s="17"/>
      <c r="Y7" s="43"/>
    </row>
    <row r="8" spans="1:25" ht="18.75" x14ac:dyDescent="0.3">
      <c r="A8" s="42" t="s">
        <v>11</v>
      </c>
      <c r="B8" s="12"/>
      <c r="C8" s="12"/>
      <c r="D8" s="16"/>
      <c r="E8" s="16">
        <v>0.3</v>
      </c>
      <c r="F8" s="16" t="s">
        <v>0</v>
      </c>
      <c r="G8" s="34">
        <v>1100</v>
      </c>
      <c r="H8" s="12"/>
      <c r="I8" s="30">
        <f t="shared" si="1"/>
        <v>330</v>
      </c>
      <c r="J8" s="12"/>
      <c r="K8" s="19">
        <f t="shared" si="0"/>
        <v>5.3054662379421219E-2</v>
      </c>
      <c r="O8" s="12"/>
      <c r="P8" s="12"/>
      <c r="Q8" s="21"/>
      <c r="S8" s="16"/>
      <c r="T8" s="21"/>
      <c r="U8" s="12"/>
      <c r="V8" s="17"/>
      <c r="Y8" s="43"/>
    </row>
    <row r="9" spans="1:25" ht="18.75" x14ac:dyDescent="0.3">
      <c r="A9" s="42" t="s">
        <v>27</v>
      </c>
      <c r="B9" s="12"/>
      <c r="C9" s="12"/>
      <c r="D9" s="16"/>
      <c r="E9" s="16">
        <v>5</v>
      </c>
      <c r="F9" s="16" t="s">
        <v>0</v>
      </c>
      <c r="G9" s="34">
        <v>15</v>
      </c>
      <c r="H9" s="12"/>
      <c r="I9" s="30">
        <f t="shared" si="1"/>
        <v>75</v>
      </c>
      <c r="J9" s="12"/>
      <c r="K9" s="19">
        <f t="shared" si="0"/>
        <v>1.2057877813504822E-2</v>
      </c>
      <c r="O9" s="12"/>
      <c r="P9" s="12"/>
      <c r="Q9" s="21"/>
      <c r="S9" s="16"/>
      <c r="T9" s="21"/>
      <c r="U9" s="12"/>
      <c r="V9" s="17"/>
      <c r="Y9" s="43"/>
    </row>
    <row r="10" spans="1:25" ht="18.75" x14ac:dyDescent="0.3">
      <c r="A10" s="42" t="s">
        <v>28</v>
      </c>
      <c r="B10" s="12"/>
      <c r="C10" s="12"/>
      <c r="D10" s="16"/>
      <c r="E10" s="16">
        <v>30</v>
      </c>
      <c r="F10" s="16" t="s">
        <v>1</v>
      </c>
      <c r="G10" s="34">
        <v>15</v>
      </c>
      <c r="H10" s="12"/>
      <c r="I10" s="30">
        <f t="shared" si="1"/>
        <v>450</v>
      </c>
      <c r="J10" s="12"/>
      <c r="K10" s="19">
        <f t="shared" si="0"/>
        <v>7.2347266881028938E-2</v>
      </c>
      <c r="O10" s="12"/>
      <c r="P10" s="12"/>
      <c r="Q10" s="21"/>
      <c r="S10" s="16"/>
      <c r="T10" s="21"/>
      <c r="U10" s="12"/>
      <c r="V10" s="17"/>
      <c r="Y10" s="43"/>
    </row>
    <row r="11" spans="1:25" ht="18.75" x14ac:dyDescent="0.3">
      <c r="A11" s="42" t="s">
        <v>29</v>
      </c>
      <c r="B11" s="12"/>
      <c r="C11" s="12"/>
      <c r="D11" s="16"/>
      <c r="E11" s="20">
        <v>0.5</v>
      </c>
      <c r="F11" s="16" t="s">
        <v>2</v>
      </c>
      <c r="G11" s="34">
        <v>500</v>
      </c>
      <c r="H11" s="12"/>
      <c r="I11" s="30">
        <f t="shared" si="1"/>
        <v>250</v>
      </c>
      <c r="J11" s="12"/>
      <c r="K11" s="18">
        <f t="shared" si="0"/>
        <v>4.0192926045016078E-2</v>
      </c>
      <c r="O11" s="12"/>
      <c r="P11" s="12"/>
      <c r="Q11" s="21"/>
      <c r="S11" s="16"/>
      <c r="T11" s="21"/>
      <c r="U11" s="12"/>
      <c r="V11" s="17"/>
      <c r="Y11" s="43"/>
    </row>
    <row r="12" spans="1:25" ht="18.75" x14ac:dyDescent="0.3">
      <c r="A12" s="42" t="s">
        <v>12</v>
      </c>
      <c r="B12" s="12"/>
      <c r="C12" s="12"/>
      <c r="D12" s="16"/>
      <c r="E12" s="16">
        <v>5</v>
      </c>
      <c r="F12" s="16" t="s">
        <v>3</v>
      </c>
      <c r="G12" s="34">
        <v>100</v>
      </c>
      <c r="H12" s="12"/>
      <c r="I12" s="30">
        <f t="shared" si="1"/>
        <v>500</v>
      </c>
      <c r="J12" s="12"/>
      <c r="K12" s="19">
        <f t="shared" si="0"/>
        <v>8.0385852090032156E-2</v>
      </c>
      <c r="O12" s="12"/>
      <c r="P12" s="12"/>
      <c r="Q12" s="21"/>
      <c r="S12" s="16"/>
      <c r="T12" s="21"/>
      <c r="U12" s="12"/>
      <c r="V12" s="17"/>
      <c r="Y12" s="43"/>
    </row>
    <row r="13" spans="1:25" ht="18.75" x14ac:dyDescent="0.3">
      <c r="A13" s="42" t="s">
        <v>13</v>
      </c>
      <c r="B13" s="12"/>
      <c r="C13" s="12"/>
      <c r="D13" s="16"/>
      <c r="E13" s="16">
        <v>1</v>
      </c>
      <c r="F13" s="16" t="s">
        <v>0</v>
      </c>
      <c r="G13" s="34">
        <v>30</v>
      </c>
      <c r="H13" s="12"/>
      <c r="I13" s="30">
        <f t="shared" si="1"/>
        <v>30</v>
      </c>
      <c r="J13" s="12"/>
      <c r="K13" s="19">
        <f t="shared" si="0"/>
        <v>4.8231511254019296E-3</v>
      </c>
      <c r="O13" s="12"/>
      <c r="P13" s="12"/>
      <c r="Q13" s="21"/>
      <c r="S13" s="16"/>
      <c r="T13" s="21"/>
      <c r="U13" s="12"/>
      <c r="V13" s="17"/>
      <c r="Y13" s="43"/>
    </row>
    <row r="14" spans="1:25" ht="18.75" x14ac:dyDescent="0.3">
      <c r="A14" s="42" t="s">
        <v>14</v>
      </c>
      <c r="B14" s="12"/>
      <c r="C14" s="12"/>
      <c r="D14" s="16"/>
      <c r="E14" s="16">
        <v>85</v>
      </c>
      <c r="F14" s="16" t="s">
        <v>18</v>
      </c>
      <c r="G14" s="34">
        <v>10</v>
      </c>
      <c r="H14" s="12"/>
      <c r="I14" s="30">
        <f t="shared" si="1"/>
        <v>850</v>
      </c>
      <c r="J14" s="12"/>
      <c r="K14" s="19">
        <f t="shared" si="0"/>
        <v>0.13665594855305466</v>
      </c>
      <c r="O14" s="12"/>
      <c r="P14" s="12"/>
      <c r="Q14" s="21"/>
      <c r="S14" s="16"/>
      <c r="T14" s="21"/>
      <c r="U14" s="12"/>
      <c r="V14" s="17"/>
      <c r="Y14" s="43"/>
    </row>
    <row r="15" spans="1:25" ht="18.75" x14ac:dyDescent="0.3">
      <c r="A15" s="42" t="s">
        <v>15</v>
      </c>
      <c r="B15" s="12"/>
      <c r="C15" s="12"/>
      <c r="D15" s="16"/>
      <c r="E15" s="16">
        <v>20</v>
      </c>
      <c r="F15" s="16" t="s">
        <v>4</v>
      </c>
      <c r="G15" s="34">
        <v>15</v>
      </c>
      <c r="H15" s="12"/>
      <c r="I15" s="30">
        <f t="shared" si="1"/>
        <v>300</v>
      </c>
      <c r="J15" s="12"/>
      <c r="K15" s="18">
        <f t="shared" si="0"/>
        <v>4.8231511254019289E-2</v>
      </c>
      <c r="O15" s="12"/>
      <c r="P15" s="12"/>
      <c r="Q15" s="21"/>
      <c r="S15" s="16"/>
      <c r="T15" s="21"/>
      <c r="U15" s="12"/>
      <c r="V15" s="17"/>
      <c r="Y15" s="43"/>
    </row>
    <row r="16" spans="1:25" ht="18.75" x14ac:dyDescent="0.3">
      <c r="A16" s="42" t="s">
        <v>21</v>
      </c>
      <c r="B16" s="12"/>
      <c r="C16" s="12"/>
      <c r="D16" s="16"/>
      <c r="E16" s="16">
        <v>3</v>
      </c>
      <c r="F16" s="16" t="s">
        <v>22</v>
      </c>
      <c r="G16" s="34">
        <v>120</v>
      </c>
      <c r="H16" s="12"/>
      <c r="I16" s="30">
        <f>E16*G16</f>
        <v>360</v>
      </c>
      <c r="J16" s="12"/>
      <c r="K16" s="18">
        <f t="shared" si="0"/>
        <v>5.7877813504823149E-2</v>
      </c>
      <c r="O16" s="12"/>
      <c r="P16" s="12"/>
      <c r="Q16" s="21"/>
      <c r="S16" s="16"/>
      <c r="T16" s="21"/>
      <c r="U16" s="12"/>
      <c r="V16" s="17"/>
      <c r="Y16" s="43"/>
    </row>
    <row r="17" spans="1:25" ht="19.5" thickBot="1" x14ac:dyDescent="0.35">
      <c r="A17" s="42" t="s">
        <v>16</v>
      </c>
      <c r="B17" s="12"/>
      <c r="C17" s="12"/>
      <c r="D17" s="29">
        <v>0.01</v>
      </c>
      <c r="E17" s="16">
        <f>E6*D17</f>
        <v>10</v>
      </c>
      <c r="F17" s="16" t="s">
        <v>18</v>
      </c>
      <c r="G17" s="34">
        <f>G23</f>
        <v>7.5</v>
      </c>
      <c r="H17" s="12"/>
      <c r="I17" s="31">
        <f>E17*G17</f>
        <v>75</v>
      </c>
      <c r="J17" s="22"/>
      <c r="K17" s="23">
        <f t="shared" si="0"/>
        <v>1.2057877813504822E-2</v>
      </c>
      <c r="O17" s="12"/>
      <c r="P17" s="12"/>
      <c r="Q17" s="27"/>
      <c r="S17" s="16"/>
      <c r="T17" s="21"/>
      <c r="U17" s="12"/>
      <c r="V17" s="17"/>
      <c r="Y17" s="43"/>
    </row>
    <row r="18" spans="1:25" ht="17.25" customHeight="1" x14ac:dyDescent="0.3">
      <c r="A18" s="42" t="s">
        <v>24</v>
      </c>
      <c r="B18" s="12"/>
      <c r="C18" s="12"/>
      <c r="D18" s="16"/>
      <c r="E18" s="16">
        <v>12</v>
      </c>
      <c r="F18" s="16" t="s">
        <v>5</v>
      </c>
      <c r="G18" s="34">
        <v>30</v>
      </c>
      <c r="H18" s="12"/>
      <c r="I18" s="30">
        <f t="shared" ref="I18:I19" si="2">E18*G18</f>
        <v>360</v>
      </c>
      <c r="J18" s="12"/>
      <c r="K18" s="18">
        <f t="shared" ref="K18:K19" si="3">I18/$I$20</f>
        <v>5.7877813504823149E-2</v>
      </c>
      <c r="O18" s="12"/>
      <c r="P18" s="12"/>
      <c r="Q18" s="21"/>
      <c r="R18" s="28"/>
      <c r="S18" s="16"/>
      <c r="T18" s="21"/>
      <c r="U18" s="12"/>
      <c r="V18" s="17"/>
      <c r="Y18" s="43"/>
    </row>
    <row r="19" spans="1:25" ht="19.5" thickBot="1" x14ac:dyDescent="0.35">
      <c r="A19" s="42" t="s">
        <v>32</v>
      </c>
      <c r="B19" s="12"/>
      <c r="C19" s="12"/>
      <c r="D19" s="16"/>
      <c r="E19" s="16">
        <v>12</v>
      </c>
      <c r="F19" s="16" t="s">
        <v>5</v>
      </c>
      <c r="G19" s="34">
        <v>20</v>
      </c>
      <c r="H19" s="12"/>
      <c r="I19" s="31">
        <f t="shared" si="2"/>
        <v>240</v>
      </c>
      <c r="J19" s="22"/>
      <c r="K19" s="24">
        <f t="shared" si="3"/>
        <v>3.8585209003215437E-2</v>
      </c>
      <c r="O19" s="12"/>
      <c r="P19" s="12"/>
      <c r="Q19" s="12"/>
      <c r="S19" s="12"/>
      <c r="T19" s="12"/>
      <c r="U19" s="12"/>
      <c r="V19" s="12"/>
      <c r="Y19" s="43"/>
    </row>
    <row r="20" spans="1:25" ht="18.75" x14ac:dyDescent="0.3">
      <c r="A20" s="44" t="s">
        <v>25</v>
      </c>
      <c r="B20" s="13"/>
      <c r="C20" s="13"/>
      <c r="D20" s="13"/>
      <c r="E20" s="13"/>
      <c r="F20" s="13"/>
      <c r="G20" s="35"/>
      <c r="H20" s="13"/>
      <c r="I20" s="32">
        <f>SUM(I6:I19)</f>
        <v>6220</v>
      </c>
      <c r="J20" s="13"/>
      <c r="K20" s="25"/>
      <c r="W20" s="2"/>
      <c r="X20" s="2"/>
      <c r="Y20" s="43"/>
    </row>
    <row r="21" spans="1:25" ht="18.75" x14ac:dyDescent="0.3">
      <c r="A21" s="44"/>
      <c r="B21" s="13"/>
      <c r="C21" s="13"/>
      <c r="D21" s="13"/>
      <c r="E21" s="13"/>
      <c r="F21" s="13"/>
      <c r="G21" s="35"/>
      <c r="H21" s="13"/>
      <c r="I21" s="32"/>
      <c r="J21" s="13"/>
      <c r="K21" s="25"/>
      <c r="W21" s="2"/>
      <c r="X21" s="2"/>
      <c r="Y21" s="43"/>
    </row>
    <row r="22" spans="1:25" ht="18.75" x14ac:dyDescent="0.3">
      <c r="A22" s="44" t="s">
        <v>33</v>
      </c>
      <c r="B22" s="13"/>
      <c r="C22" s="13"/>
      <c r="D22" s="13"/>
      <c r="E22" s="14" t="s">
        <v>9</v>
      </c>
      <c r="F22" s="14"/>
      <c r="G22" s="36" t="s">
        <v>34</v>
      </c>
      <c r="H22" s="14"/>
      <c r="I22" s="33" t="s">
        <v>20</v>
      </c>
      <c r="J22" s="15"/>
      <c r="K22" s="4"/>
      <c r="N22" s="13"/>
      <c r="O22" s="13"/>
      <c r="P22" s="26"/>
      <c r="Q22" s="27"/>
      <c r="T22" s="14"/>
      <c r="U22" s="14"/>
      <c r="V22" s="14"/>
      <c r="Y22" s="43"/>
    </row>
    <row r="23" spans="1:25" ht="18.75" x14ac:dyDescent="0.3">
      <c r="A23" s="42"/>
      <c r="B23" s="12"/>
      <c r="C23" s="12"/>
      <c r="D23" s="12"/>
      <c r="E23" s="16">
        <f>E6</f>
        <v>1000</v>
      </c>
      <c r="F23" s="16" t="s">
        <v>18</v>
      </c>
      <c r="G23" s="37">
        <v>7.5</v>
      </c>
      <c r="H23" s="12"/>
      <c r="I23" s="30">
        <f>E23*G23</f>
        <v>7500</v>
      </c>
      <c r="J23" s="12"/>
      <c r="K23" s="12"/>
      <c r="N23" s="12"/>
      <c r="O23" s="12"/>
      <c r="Y23" s="43"/>
    </row>
    <row r="24" spans="1:25" ht="18.75" x14ac:dyDescent="0.3">
      <c r="A24" s="42"/>
      <c r="B24" s="12"/>
      <c r="C24" s="12"/>
      <c r="D24" s="12"/>
      <c r="E24" s="16"/>
      <c r="F24" s="16"/>
      <c r="G24" s="16"/>
      <c r="H24" s="16"/>
      <c r="I24" s="30"/>
      <c r="J24" s="12"/>
      <c r="K24" s="54" t="s">
        <v>30</v>
      </c>
      <c r="N24" s="12"/>
      <c r="O24" s="12"/>
      <c r="P24" s="12"/>
      <c r="Q24" s="12"/>
      <c r="R24" s="16"/>
      <c r="S24" s="28"/>
      <c r="T24" s="21"/>
      <c r="U24" s="12"/>
      <c r="V24" s="12"/>
      <c r="Y24" s="43"/>
    </row>
    <row r="25" spans="1:25" s="2" customFormat="1" ht="19.5" thickBot="1" x14ac:dyDescent="0.35">
      <c r="A25" s="51" t="s">
        <v>23</v>
      </c>
      <c r="B25" s="49"/>
      <c r="C25" s="49"/>
      <c r="D25" s="49"/>
      <c r="E25" s="49"/>
      <c r="F25" s="49"/>
      <c r="G25" s="49"/>
      <c r="H25" s="49"/>
      <c r="I25" s="52">
        <f>I23-I20</f>
        <v>1280</v>
      </c>
      <c r="J25" s="49"/>
      <c r="K25" s="53">
        <f>I25/I23</f>
        <v>0.17066666666666666</v>
      </c>
      <c r="L25" s="50"/>
      <c r="M25" s="46"/>
      <c r="N25" s="46"/>
      <c r="O25" s="47"/>
      <c r="P25" s="47"/>
      <c r="Q25" s="47"/>
      <c r="R25" s="47"/>
      <c r="S25" s="47"/>
      <c r="T25" s="47"/>
      <c r="U25" s="47"/>
      <c r="V25" s="47"/>
      <c r="W25" s="46"/>
      <c r="X25" s="46"/>
      <c r="Y25" s="48"/>
    </row>
    <row r="26" spans="1:25" ht="21" x14ac:dyDescent="0.35">
      <c r="A26" s="39" t="s">
        <v>31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8.75" x14ac:dyDescent="0.3">
      <c r="A27" s="42" t="s">
        <v>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Y27" s="43"/>
    </row>
    <row r="28" spans="1:25" ht="6" customHeight="1" x14ac:dyDescent="0.3">
      <c r="A28" s="42"/>
      <c r="B28" s="12"/>
      <c r="C28" s="12"/>
      <c r="D28" s="12"/>
      <c r="E28" s="12"/>
      <c r="F28" s="12"/>
      <c r="G28" s="12"/>
      <c r="H28" s="12"/>
      <c r="I28" s="12"/>
      <c r="J28" s="12"/>
      <c r="K28" s="12"/>
      <c r="Y28" s="43"/>
    </row>
    <row r="29" spans="1:25" ht="6.75" customHeight="1" x14ac:dyDescent="0.3">
      <c r="A29" s="42"/>
      <c r="B29" s="12"/>
      <c r="C29" s="12"/>
      <c r="D29" s="12"/>
      <c r="E29" s="12"/>
      <c r="F29" s="12"/>
      <c r="G29" s="12"/>
      <c r="H29" s="12"/>
      <c r="I29" s="12"/>
      <c r="J29" s="12"/>
      <c r="K29" s="12"/>
      <c r="N29" s="12"/>
      <c r="O29" s="12"/>
      <c r="P29" s="12"/>
      <c r="Q29" s="12"/>
      <c r="R29" s="12"/>
      <c r="S29" s="12"/>
      <c r="T29" s="17"/>
      <c r="U29" s="12"/>
      <c r="V29" s="12"/>
      <c r="Y29" s="43"/>
    </row>
    <row r="30" spans="1:25" s="2" customFormat="1" ht="18.75" x14ac:dyDescent="0.3">
      <c r="A30" s="44" t="s">
        <v>6</v>
      </c>
      <c r="B30" s="13"/>
      <c r="C30" s="13"/>
      <c r="D30" s="13"/>
      <c r="E30" s="14" t="s">
        <v>19</v>
      </c>
      <c r="F30" s="14"/>
      <c r="G30" s="14" t="s">
        <v>35</v>
      </c>
      <c r="H30" s="14"/>
      <c r="I30" s="14" t="s">
        <v>7</v>
      </c>
      <c r="J30" s="14"/>
      <c r="K30" s="14" t="s">
        <v>8</v>
      </c>
      <c r="N30" s="13"/>
      <c r="O30" s="1"/>
      <c r="P30" s="12"/>
      <c r="Q30" s="16"/>
      <c r="R30" s="28"/>
      <c r="S30" s="21"/>
      <c r="T30" s="12"/>
      <c r="U30" s="12"/>
      <c r="V30" s="14"/>
      <c r="Y30" s="45"/>
    </row>
    <row r="31" spans="1:25" ht="18.75" customHeight="1" x14ac:dyDescent="0.3">
      <c r="A31" s="42" t="s">
        <v>26</v>
      </c>
      <c r="B31" s="12"/>
      <c r="C31" s="12"/>
      <c r="D31" s="16"/>
      <c r="E31" s="16">
        <v>1000</v>
      </c>
      <c r="F31" s="16" t="s">
        <v>18</v>
      </c>
      <c r="G31" s="38">
        <v>1.4</v>
      </c>
      <c r="H31" s="12"/>
      <c r="I31" s="30">
        <f>E31*G31</f>
        <v>1400</v>
      </c>
      <c r="J31" s="12"/>
      <c r="K31" s="18">
        <f t="shared" ref="K31:K42" si="4">I31/$I$20</f>
        <v>0.22508038585209003</v>
      </c>
      <c r="O31" s="12"/>
      <c r="P31" s="12"/>
      <c r="Q31" s="21"/>
      <c r="S31" s="16"/>
      <c r="T31" s="21"/>
      <c r="U31" s="12"/>
      <c r="V31" s="17"/>
      <c r="Y31" s="43"/>
    </row>
    <row r="32" spans="1:25" ht="18.75" x14ac:dyDescent="0.3">
      <c r="A32" s="42" t="s">
        <v>10</v>
      </c>
      <c r="B32" s="12"/>
      <c r="C32" s="12"/>
      <c r="D32" s="16"/>
      <c r="E32" s="16">
        <v>1000</v>
      </c>
      <c r="F32" s="16" t="s">
        <v>18</v>
      </c>
      <c r="G32" s="34">
        <v>0.8</v>
      </c>
      <c r="H32" s="12"/>
      <c r="I32" s="30">
        <f t="shared" ref="I32:I40" si="5">E32*G32</f>
        <v>800</v>
      </c>
      <c r="J32" s="12"/>
      <c r="K32" s="19">
        <f t="shared" si="4"/>
        <v>0.12861736334405144</v>
      </c>
      <c r="O32" s="12"/>
      <c r="P32" s="12"/>
      <c r="Q32" s="21"/>
      <c r="S32" s="16"/>
      <c r="T32" s="21"/>
      <c r="U32" s="12"/>
      <c r="V32" s="17"/>
      <c r="Y32" s="43"/>
    </row>
    <row r="33" spans="1:25" ht="18.75" x14ac:dyDescent="0.3">
      <c r="A33" s="42" t="s">
        <v>11</v>
      </c>
      <c r="B33" s="12"/>
      <c r="C33" s="12"/>
      <c r="D33" s="16"/>
      <c r="E33" s="16">
        <v>0.3</v>
      </c>
      <c r="F33" s="16" t="s">
        <v>0</v>
      </c>
      <c r="G33" s="34">
        <v>1100</v>
      </c>
      <c r="H33" s="12"/>
      <c r="I33" s="30">
        <f t="shared" si="5"/>
        <v>330</v>
      </c>
      <c r="J33" s="12"/>
      <c r="K33" s="19">
        <f t="shared" si="4"/>
        <v>5.3054662379421219E-2</v>
      </c>
      <c r="O33" s="12"/>
      <c r="P33" s="12"/>
      <c r="Q33" s="21"/>
      <c r="S33" s="16"/>
      <c r="T33" s="21"/>
      <c r="U33" s="12"/>
      <c r="V33" s="17"/>
      <c r="Y33" s="43"/>
    </row>
    <row r="34" spans="1:25" ht="18.75" x14ac:dyDescent="0.3">
      <c r="A34" s="42" t="s">
        <v>27</v>
      </c>
      <c r="B34" s="12"/>
      <c r="C34" s="12"/>
      <c r="D34" s="16"/>
      <c r="E34" s="16">
        <v>5</v>
      </c>
      <c r="F34" s="16" t="s">
        <v>0</v>
      </c>
      <c r="G34" s="34">
        <v>15</v>
      </c>
      <c r="H34" s="12"/>
      <c r="I34" s="30">
        <f t="shared" si="5"/>
        <v>75</v>
      </c>
      <c r="J34" s="12"/>
      <c r="K34" s="19">
        <f t="shared" si="4"/>
        <v>1.2057877813504822E-2</v>
      </c>
      <c r="O34" s="12"/>
      <c r="P34" s="12"/>
      <c r="Q34" s="21"/>
      <c r="S34" s="16"/>
      <c r="T34" s="21"/>
      <c r="U34" s="12"/>
      <c r="V34" s="17"/>
      <c r="Y34" s="43"/>
    </row>
    <row r="35" spans="1:25" ht="18.75" x14ac:dyDescent="0.3">
      <c r="A35" s="42" t="s">
        <v>28</v>
      </c>
      <c r="B35" s="12"/>
      <c r="C35" s="12"/>
      <c r="D35" s="16"/>
      <c r="E35" s="16">
        <v>30</v>
      </c>
      <c r="F35" s="16" t="s">
        <v>1</v>
      </c>
      <c r="G35" s="34">
        <v>15</v>
      </c>
      <c r="H35" s="12"/>
      <c r="I35" s="30">
        <f t="shared" si="5"/>
        <v>450</v>
      </c>
      <c r="J35" s="12"/>
      <c r="K35" s="19">
        <f t="shared" si="4"/>
        <v>7.2347266881028938E-2</v>
      </c>
      <c r="O35" s="12"/>
      <c r="P35" s="12"/>
      <c r="Q35" s="21"/>
      <c r="S35" s="16"/>
      <c r="T35" s="21"/>
      <c r="U35" s="12"/>
      <c r="V35" s="17"/>
      <c r="Y35" s="43"/>
    </row>
    <row r="36" spans="1:25" ht="18.75" x14ac:dyDescent="0.3">
      <c r="A36" s="42" t="s">
        <v>29</v>
      </c>
      <c r="B36" s="12"/>
      <c r="C36" s="12"/>
      <c r="D36" s="16"/>
      <c r="E36" s="20">
        <v>0.5</v>
      </c>
      <c r="F36" s="16" t="s">
        <v>2</v>
      </c>
      <c r="G36" s="34">
        <v>500</v>
      </c>
      <c r="H36" s="12"/>
      <c r="I36" s="30">
        <f t="shared" si="5"/>
        <v>250</v>
      </c>
      <c r="J36" s="12"/>
      <c r="K36" s="18">
        <f t="shared" si="4"/>
        <v>4.0192926045016078E-2</v>
      </c>
      <c r="O36" s="12"/>
      <c r="P36" s="12"/>
      <c r="Q36" s="21"/>
      <c r="S36" s="16"/>
      <c r="T36" s="21"/>
      <c r="U36" s="12"/>
      <c r="V36" s="17"/>
      <c r="Y36" s="43"/>
    </row>
    <row r="37" spans="1:25" ht="18.75" x14ac:dyDescent="0.3">
      <c r="A37" s="42" t="s">
        <v>12</v>
      </c>
      <c r="B37" s="12"/>
      <c r="C37" s="12"/>
      <c r="D37" s="16"/>
      <c r="E37" s="16">
        <v>5</v>
      </c>
      <c r="F37" s="16" t="s">
        <v>3</v>
      </c>
      <c r="G37" s="34">
        <v>100</v>
      </c>
      <c r="H37" s="12"/>
      <c r="I37" s="30">
        <f t="shared" si="5"/>
        <v>500</v>
      </c>
      <c r="J37" s="12"/>
      <c r="K37" s="19">
        <f t="shared" si="4"/>
        <v>8.0385852090032156E-2</v>
      </c>
      <c r="O37" s="12"/>
      <c r="P37" s="12"/>
      <c r="Q37" s="21"/>
      <c r="S37" s="16"/>
      <c r="T37" s="21"/>
      <c r="U37" s="12"/>
      <c r="V37" s="17"/>
      <c r="Y37" s="43"/>
    </row>
    <row r="38" spans="1:25" ht="18.75" x14ac:dyDescent="0.3">
      <c r="A38" s="42" t="s">
        <v>13</v>
      </c>
      <c r="B38" s="12"/>
      <c r="C38" s="12"/>
      <c r="D38" s="16"/>
      <c r="E38" s="16">
        <v>1</v>
      </c>
      <c r="F38" s="16" t="s">
        <v>0</v>
      </c>
      <c r="G38" s="34">
        <v>30</v>
      </c>
      <c r="H38" s="12"/>
      <c r="I38" s="30">
        <f t="shared" si="5"/>
        <v>30</v>
      </c>
      <c r="J38" s="12"/>
      <c r="K38" s="19">
        <f t="shared" si="4"/>
        <v>4.8231511254019296E-3</v>
      </c>
      <c r="O38" s="12"/>
      <c r="P38" s="12"/>
      <c r="Q38" s="21"/>
      <c r="S38" s="16"/>
      <c r="T38" s="21"/>
      <c r="U38" s="12"/>
      <c r="V38" s="17"/>
      <c r="Y38" s="43"/>
    </row>
    <row r="39" spans="1:25" ht="18.75" x14ac:dyDescent="0.3">
      <c r="A39" s="42" t="s">
        <v>14</v>
      </c>
      <c r="B39" s="12"/>
      <c r="C39" s="12"/>
      <c r="D39" s="16"/>
      <c r="E39" s="16">
        <v>85</v>
      </c>
      <c r="F39" s="16" t="s">
        <v>18</v>
      </c>
      <c r="G39" s="34">
        <v>10</v>
      </c>
      <c r="H39" s="12"/>
      <c r="I39" s="30">
        <f t="shared" si="5"/>
        <v>850</v>
      </c>
      <c r="J39" s="12"/>
      <c r="K39" s="19">
        <f t="shared" si="4"/>
        <v>0.13665594855305466</v>
      </c>
      <c r="O39" s="12"/>
      <c r="P39" s="12"/>
      <c r="Q39" s="21"/>
      <c r="S39" s="16"/>
      <c r="T39" s="21"/>
      <c r="U39" s="12"/>
      <c r="V39" s="17"/>
      <c r="Y39" s="43"/>
    </row>
    <row r="40" spans="1:25" ht="18.75" x14ac:dyDescent="0.3">
      <c r="A40" s="42" t="s">
        <v>15</v>
      </c>
      <c r="B40" s="12"/>
      <c r="C40" s="12"/>
      <c r="D40" s="16"/>
      <c r="E40" s="16">
        <v>20</v>
      </c>
      <c r="F40" s="16" t="s">
        <v>4</v>
      </c>
      <c r="G40" s="34">
        <v>15</v>
      </c>
      <c r="H40" s="12"/>
      <c r="I40" s="30">
        <f t="shared" si="5"/>
        <v>300</v>
      </c>
      <c r="J40" s="12"/>
      <c r="K40" s="18">
        <f t="shared" si="4"/>
        <v>4.8231511254019289E-2</v>
      </c>
      <c r="O40" s="12"/>
      <c r="P40" s="12"/>
      <c r="Q40" s="21"/>
      <c r="S40" s="16"/>
      <c r="T40" s="21"/>
      <c r="U40" s="12"/>
      <c r="V40" s="17"/>
      <c r="Y40" s="43"/>
    </row>
    <row r="41" spans="1:25" ht="18.75" x14ac:dyDescent="0.3">
      <c r="A41" s="42" t="s">
        <v>21</v>
      </c>
      <c r="B41" s="12"/>
      <c r="C41" s="12"/>
      <c r="D41" s="16"/>
      <c r="E41" s="16">
        <v>3</v>
      </c>
      <c r="F41" s="16" t="s">
        <v>22</v>
      </c>
      <c r="G41" s="34">
        <v>120</v>
      </c>
      <c r="H41" s="12"/>
      <c r="I41" s="30">
        <f>E41*G41</f>
        <v>360</v>
      </c>
      <c r="J41" s="12"/>
      <c r="K41" s="18">
        <f t="shared" si="4"/>
        <v>5.7877813504823149E-2</v>
      </c>
      <c r="O41" s="12"/>
      <c r="P41" s="12"/>
      <c r="Q41" s="21"/>
      <c r="S41" s="16"/>
      <c r="T41" s="21"/>
      <c r="U41" s="12"/>
      <c r="V41" s="17"/>
      <c r="Y41" s="43"/>
    </row>
    <row r="42" spans="1:25" ht="19.5" thickBot="1" x14ac:dyDescent="0.35">
      <c r="A42" s="42" t="s">
        <v>16</v>
      </c>
      <c r="B42" s="12"/>
      <c r="C42" s="12"/>
      <c r="D42" s="29">
        <v>0.06</v>
      </c>
      <c r="E42" s="16">
        <f>E31*D42</f>
        <v>60</v>
      </c>
      <c r="F42" s="16" t="s">
        <v>18</v>
      </c>
      <c r="G42" s="34">
        <f>G48</f>
        <v>7.5</v>
      </c>
      <c r="H42" s="12"/>
      <c r="I42" s="31">
        <f>E42*G42</f>
        <v>450</v>
      </c>
      <c r="J42" s="22"/>
      <c r="K42" s="23">
        <f t="shared" si="4"/>
        <v>7.2347266881028938E-2</v>
      </c>
      <c r="O42" s="12"/>
      <c r="P42" s="12"/>
      <c r="Q42" s="27"/>
      <c r="S42" s="16"/>
      <c r="T42" s="21"/>
      <c r="U42" s="12"/>
      <c r="V42" s="17"/>
      <c r="Y42" s="43"/>
    </row>
    <row r="43" spans="1:25" ht="17.25" customHeight="1" x14ac:dyDescent="0.3">
      <c r="A43" s="42" t="s">
        <v>24</v>
      </c>
      <c r="B43" s="12"/>
      <c r="C43" s="12"/>
      <c r="D43" s="16"/>
      <c r="E43" s="16">
        <v>12</v>
      </c>
      <c r="F43" s="16" t="s">
        <v>5</v>
      </c>
      <c r="G43" s="34">
        <v>30</v>
      </c>
      <c r="H43" s="12"/>
      <c r="I43" s="30">
        <f t="shared" ref="I43:I44" si="6">E43*G43</f>
        <v>360</v>
      </c>
      <c r="J43" s="12"/>
      <c r="K43" s="18">
        <f t="shared" ref="K43:K44" si="7">I43/$I$20</f>
        <v>5.7877813504823149E-2</v>
      </c>
      <c r="O43" s="12"/>
      <c r="P43" s="12"/>
      <c r="Q43" s="21"/>
      <c r="R43" s="28"/>
      <c r="S43" s="16"/>
      <c r="T43" s="21"/>
      <c r="U43" s="12"/>
      <c r="V43" s="17"/>
      <c r="Y43" s="43"/>
    </row>
    <row r="44" spans="1:25" ht="19.5" thickBot="1" x14ac:dyDescent="0.35">
      <c r="A44" s="42" t="s">
        <v>32</v>
      </c>
      <c r="B44" s="12"/>
      <c r="C44" s="12"/>
      <c r="D44" s="16"/>
      <c r="E44" s="16">
        <v>12</v>
      </c>
      <c r="F44" s="16" t="s">
        <v>5</v>
      </c>
      <c r="G44" s="34">
        <v>20</v>
      </c>
      <c r="H44" s="12"/>
      <c r="I44" s="31">
        <f t="shared" si="6"/>
        <v>240</v>
      </c>
      <c r="J44" s="22"/>
      <c r="K44" s="24">
        <f t="shared" si="7"/>
        <v>3.8585209003215437E-2</v>
      </c>
      <c r="O44" s="12"/>
      <c r="P44" s="12"/>
      <c r="Q44" s="12"/>
      <c r="S44" s="12"/>
      <c r="T44" s="12"/>
      <c r="U44" s="12"/>
      <c r="V44" s="12"/>
      <c r="Y44" s="43"/>
    </row>
    <row r="45" spans="1:25" ht="18.75" x14ac:dyDescent="0.3">
      <c r="A45" s="44" t="s">
        <v>25</v>
      </c>
      <c r="B45" s="13"/>
      <c r="C45" s="13"/>
      <c r="D45" s="13"/>
      <c r="E45" s="13"/>
      <c r="F45" s="13"/>
      <c r="G45" s="35"/>
      <c r="H45" s="13"/>
      <c r="I45" s="32">
        <f>SUM(I31:I44)</f>
        <v>6395</v>
      </c>
      <c r="J45" s="13"/>
      <c r="K45" s="25"/>
      <c r="W45" s="2"/>
      <c r="X45" s="2"/>
      <c r="Y45" s="43"/>
    </row>
    <row r="46" spans="1:25" ht="18.75" x14ac:dyDescent="0.3">
      <c r="A46" s="44"/>
      <c r="B46" s="13"/>
      <c r="C46" s="13"/>
      <c r="D46" s="13"/>
      <c r="E46" s="13"/>
      <c r="F46" s="13"/>
      <c r="G46" s="35"/>
      <c r="H46" s="13"/>
      <c r="I46" s="32"/>
      <c r="J46" s="13"/>
      <c r="K46" s="25"/>
      <c r="W46" s="2"/>
      <c r="X46" s="2"/>
      <c r="Y46" s="43"/>
    </row>
    <row r="47" spans="1:25" ht="18.75" x14ac:dyDescent="0.3">
      <c r="A47" s="44" t="s">
        <v>33</v>
      </c>
      <c r="B47" s="13"/>
      <c r="C47" s="13"/>
      <c r="D47" s="13"/>
      <c r="E47" s="14" t="s">
        <v>9</v>
      </c>
      <c r="F47" s="14"/>
      <c r="G47" s="36" t="s">
        <v>34</v>
      </c>
      <c r="H47" s="14"/>
      <c r="I47" s="33" t="s">
        <v>20</v>
      </c>
      <c r="J47" s="15"/>
      <c r="K47" s="4"/>
      <c r="N47" s="13"/>
      <c r="O47" s="13"/>
      <c r="P47" s="26"/>
      <c r="Q47" s="27"/>
      <c r="T47" s="14"/>
      <c r="U47" s="14"/>
      <c r="V47" s="14"/>
      <c r="Y47" s="43"/>
    </row>
    <row r="48" spans="1:25" ht="18.75" x14ac:dyDescent="0.3">
      <c r="A48" s="42"/>
      <c r="B48" s="12"/>
      <c r="C48" s="12"/>
      <c r="D48" s="12"/>
      <c r="E48" s="16">
        <f>E31</f>
        <v>1000</v>
      </c>
      <c r="F48" s="16" t="s">
        <v>18</v>
      </c>
      <c r="G48" s="37">
        <v>7.5</v>
      </c>
      <c r="H48" s="12"/>
      <c r="I48" s="30">
        <f>E48*G48</f>
        <v>7500</v>
      </c>
      <c r="J48" s="12"/>
      <c r="K48" s="12"/>
      <c r="N48" s="12"/>
      <c r="O48" s="12"/>
      <c r="Y48" s="43"/>
    </row>
    <row r="49" spans="1:25" ht="18.75" x14ac:dyDescent="0.3">
      <c r="A49" s="42"/>
      <c r="B49" s="12"/>
      <c r="C49" s="12"/>
      <c r="D49" s="12"/>
      <c r="E49" s="16"/>
      <c r="F49" s="16"/>
      <c r="G49" s="16"/>
      <c r="H49" s="16"/>
      <c r="I49" s="30"/>
      <c r="J49" s="12"/>
      <c r="K49" s="54" t="s">
        <v>30</v>
      </c>
      <c r="N49" s="12"/>
      <c r="O49" s="12"/>
      <c r="P49" s="12"/>
      <c r="Q49" s="12"/>
      <c r="R49" s="16"/>
      <c r="S49" s="28"/>
      <c r="T49" s="21"/>
      <c r="U49" s="12"/>
      <c r="V49" s="12"/>
      <c r="Y49" s="43"/>
    </row>
    <row r="50" spans="1:25" s="2" customFormat="1" ht="19.5" thickBot="1" x14ac:dyDescent="0.35">
      <c r="A50" s="51" t="s">
        <v>23</v>
      </c>
      <c r="B50" s="49"/>
      <c r="C50" s="49"/>
      <c r="D50" s="49"/>
      <c r="E50" s="49"/>
      <c r="F50" s="49"/>
      <c r="G50" s="49"/>
      <c r="H50" s="49"/>
      <c r="I50" s="52">
        <f>I48-I45</f>
        <v>1105</v>
      </c>
      <c r="J50" s="49"/>
      <c r="K50" s="53">
        <f>I50/I48</f>
        <v>0.14733333333333334</v>
      </c>
      <c r="L50" s="50"/>
      <c r="M50" s="46"/>
      <c r="N50" s="46"/>
      <c r="O50" s="47"/>
      <c r="P50" s="47"/>
      <c r="Q50" s="47"/>
      <c r="R50" s="47"/>
      <c r="S50" s="47"/>
      <c r="T50" s="47"/>
      <c r="U50" s="47"/>
      <c r="V50" s="47"/>
      <c r="W50" s="46"/>
      <c r="X50" s="46"/>
      <c r="Y50" s="48"/>
    </row>
    <row r="61" spans="1:25" x14ac:dyDescent="0.25">
      <c r="B61" s="55"/>
      <c r="C61" s="56"/>
      <c r="D61" s="56"/>
      <c r="E61" s="57"/>
    </row>
    <row r="62" spans="1:25" x14ac:dyDescent="0.25">
      <c r="B62" s="5"/>
      <c r="E62" s="6"/>
    </row>
    <row r="63" spans="1:25" x14ac:dyDescent="0.25">
      <c r="B63" s="5"/>
      <c r="E63" s="6"/>
    </row>
    <row r="64" spans="1:25" x14ac:dyDescent="0.25">
      <c r="B64" s="5"/>
      <c r="E64" s="6"/>
    </row>
    <row r="65" spans="2:5" x14ac:dyDescent="0.25">
      <c r="B65" s="7"/>
      <c r="E65" s="6"/>
    </row>
    <row r="66" spans="2:5" x14ac:dyDescent="0.25">
      <c r="B66" s="7"/>
      <c r="D66" s="3"/>
      <c r="E66" s="8"/>
    </row>
    <row r="67" spans="2:5" x14ac:dyDescent="0.25">
      <c r="B67" s="7"/>
      <c r="D67" s="3"/>
      <c r="E67" s="8"/>
    </row>
    <row r="68" spans="2:5" x14ac:dyDescent="0.25">
      <c r="B68" s="7"/>
      <c r="D68" s="3"/>
      <c r="E68" s="8"/>
    </row>
    <row r="69" spans="2:5" x14ac:dyDescent="0.25">
      <c r="B69" s="7"/>
      <c r="D69" s="3"/>
      <c r="E69" s="8"/>
    </row>
    <row r="70" spans="2:5" x14ac:dyDescent="0.25">
      <c r="B70" s="9"/>
      <c r="C70" s="10"/>
      <c r="D70" s="10"/>
      <c r="E70" s="11"/>
    </row>
    <row r="72" spans="2:5" x14ac:dyDescent="0.25">
      <c r="B72" s="3"/>
    </row>
    <row r="73" spans="2:5" x14ac:dyDescent="0.25">
      <c r="B73" s="3"/>
    </row>
    <row r="74" spans="2:5" x14ac:dyDescent="0.25">
      <c r="B74" s="3"/>
    </row>
  </sheetData>
  <mergeCells count="1">
    <mergeCell ref="B61:E61"/>
  </mergeCells>
  <pageMargins left="0.7" right="0.7" top="0.75" bottom="0.75" header="0.3" footer="0.3"/>
  <pageSetup paperSize="9" orientation="portrait" r:id="rId1"/>
  <ignoredErrors>
    <ignoredError sqref="I13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Syngenta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BG.  Syngenta</dc:creator>
  <cp:lastModifiedBy>User</cp:lastModifiedBy>
  <dcterms:created xsi:type="dcterms:W3CDTF">2014-10-27T12:16:49Z</dcterms:created>
  <dcterms:modified xsi:type="dcterms:W3CDTF">2019-02-15T09:12:42Z</dcterms:modified>
</cp:coreProperties>
</file>